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880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<sst xmlns="http://schemas.openxmlformats.org/spreadsheetml/2006/main" count="394" uniqueCount="344">
  <si>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</si>
  <si>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</si>
  <si>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</si>
  <si>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</si>
  <si>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</si>
  <si>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</si>
  <si>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</si>
  <si>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</si>
  <si>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</si>
  <si>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</si>
  <si>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</si>
  <si>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</si>
  <si>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</si>
  <si>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</si>
  <si>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</si>
  <si>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</si>
  <si>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</si>
  <si>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</si>
  <si>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</si>
  <si>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</si>
  <si>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</si>
  <si>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</si>
  <si>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</si>
  <si>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</si>
  <si>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</si>
  <si>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</si>
  <si>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</si>
  <si>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</si>
  <si>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</si>
  <si>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</si>
  <si>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</si>
  <si>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</si>
  <si>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</si>
  <si>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</si>
  <si>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</si>
  <si>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</si>
  <si>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</si>
  <si>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</si>
  <si>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</si>
  <si>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</si>
  <si>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</si>
  <si>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</si>
  <si>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</si>
  <si>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</si>
  <si>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</si>
  <si>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</si>
  <si>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</si>
  <si>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</si>
  <si>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</si>
  <si>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</si>
  <si>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</si>
  <si>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</si>
  <si>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</si>
  <si>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</si>
  <si>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</si>
  <si>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</si>
  <si>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</si>
  <si>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</si>
  <si>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</si>
  <si>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</si>
  <si>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</si>
  <si>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</si>
  <si>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</si>
  <si>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</si>
  <si>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</si>
  <si>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</si>
  <si>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</si>
  <si>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</si>
  <si>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</si>
  <si>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</si>
  <si>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</si>
  <si>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</si>
  <si>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</si>
  <si>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</si>
  <si>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</si>
  <si>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</si>
  <si>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</si>
  <si>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</si>
  <si>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</si>
  <si>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</si>
  <si>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</si>
  <si>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</si>
  <si>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</si>
  <si>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</si>
  <si>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</si>
  <si>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</si>
  <si>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</si>
  <si>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</si>
  <si>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</si>
  <si>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</si>
  <si>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</si>
  <si>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</si>
  <si>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</si>
  <si>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</si>
  <si>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</si>
  <si>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</si>
  <si>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</si>
  <si>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</si>
  <si>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</si>
  <si>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</si>
  <si>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</si>
  <si>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</si>
  <si>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</si>
  <si>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</si>
  <si>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</si>
  <si>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</si>
  <si>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</si>
  <si>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</si>
  <si>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</si>
  <si>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</si>
  <si>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</si>
  <si>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</si>
  <si>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</si>
  <si>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</si>
  <si>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</si>
  <si>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</si>
  <si>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</si>
  <si>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</si>
  <si>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</si>
  <si>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</si>
  <si>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</si>
  <si>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</si>
  <si>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</si>
  <si>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</si>
  <si>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</si>
  <si>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</si>
  <si>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</si>
  <si>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</si>
  <si>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</si>
  <si>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</si>
  <si>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</si>
  <si>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</si>
  <si>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</si>
  <si>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</si>
  <si>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</si>
  <si>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</si>
  <si>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</si>
  <si>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</si>
  <si>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</si>
  <si>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</si>
  <si>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</si>
  <si>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</si>
  <si>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</si>
  <si>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</si>
  <si>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</si>
  <si>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</si>
  <si>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</si>
  <si>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</si>
  <si>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</si>
  <si>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</si>
  <si>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</si>
  <si>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</si>
  <si>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</si>
  <si>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</si>
  <si>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</si>
  <si>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</si>
  <si>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</si>
  <si>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</si>
  <si>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</si>
  <si>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</si>
  <si>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</si>
  <si>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</si>
  <si>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</si>
  <si>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</si>
  <si>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</si>
  <si>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</si>
  <si>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</si>
  <si>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</si>
  <si>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</si>
  <si>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</si>
  <si>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</si>
  <si>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</si>
  <si>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</si>
  <si>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</si>
  <si>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</si>
  <si>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</si>
  <si>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</si>
  <si>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</si>
  <si>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</si>
  <si>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</si>
  <si>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</si>
  <si>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</si>
  <si>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</si>
  <si>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</si>
  <si>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</si>
  <si>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</si>
  <si>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</si>
  <si>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</si>
  <si>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</si>
  <si>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</si>
  <si>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</si>
  <si>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</si>
  <si>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</si>
  <si>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</si>
  <si>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</si>
  <si>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</si>
  <si>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</si>
  <si>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</si>
  <si>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</si>
  <si>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</si>
  <si>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</si>
  <si>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</si>
  <si>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</si>
  <si>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</si>
  <si>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</si>
  <si>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</si>
  <si>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</si>
  <si>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</si>
  <si>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</si>
  <si>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</si>
  <si>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</si>
  <si>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</si>
  <si>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</si>
  <si>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</si>
  <si>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</si>
  <si>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</si>
  <si>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</si>
  <si>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</si>
  <si>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</si>
  <si>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</si>
  <si>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</si>
  <si>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</si>
  <si>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</si>
  <si>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</si>
  <si>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</si>
  <si>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</si>
  <si>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</si>
  <si>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</si>
  <si>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</si>
  <si>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</si>
  <si>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</si>
  <si>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</si>
  <si>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</si>
  <si>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</si>
  <si>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</si>
  <si>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</si>
  <si>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</si>
  <si>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</si>
  <si>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</si>
  <si>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</si>
  <si>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</si>
  <si>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</si>
  <si>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</si>
  <si>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</si>
  <si>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</si>
  <si>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</si>
  <si>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</si>
  <si>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</si>
  <si>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</si>
  <si>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</si>
  <si>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</si>
  <si>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</si>
  <si>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</si>
  <si>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</si>
  <si>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</si>
  <si>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</si>
  <si>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</si>
  <si>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</si>
  <si>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</si>
  <si>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</si>
  <si>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</si>
  <si>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</si>
  <si>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</si>
  <si>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</si>
  <si>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</si>
  <si>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</si>
  <si>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</si>
  <si>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</si>
  <si>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</si>
  <si>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</si>
  <si>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</si>
  <si>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</si>
  <si>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</si>
  <si>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</si>
  <si>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</si>
  <si>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</si>
  <si>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</si>
  <si>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</si>
  <si>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</si>
  <si>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</si>
  <si>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</si>
  <si>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</si>
  <si>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</si>
  <si>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</si>
  <si>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</si>
  <si>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</si>
  <si>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</si>
  <si>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</si>
  <si>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</si>
  <si>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</si>
  <si>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</si>
  <si>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</si>
  <si>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</si>
  <si>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</si>
  <si>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</si>
  <si>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</si>
  <si>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</si>
  <si>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</si>
  <si>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</si>
  <si>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</si>
  <si>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</si>
  <si>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</si>
  <si>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</si>
  <si>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</si>
  <si>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</si>
  <si>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</si>
  <si>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</si>
  <si>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</si>
  <si>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</si>
  <si>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</si>
  <si>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</si>
  <si>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</si>
  <si>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</si>
  <si>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</si>
  <si>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</si>
  <si>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</si>
  <si>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</si>
  <si>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</si>
  <si>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</si>
  <si>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</si>
  <si>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</si>
  <si>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</si>
  <si>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</si>
  <si>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</si>
  <si>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PULA</t>
  </si>
  <si>
    <t>TERRA MEDITERRANEA d.d.</t>
  </si>
  <si>
    <t>MLETAČKA 12</t>
  </si>
  <si>
    <t>6810</t>
  </si>
  <si>
    <t>stanje na dan 31.12.2010.</t>
  </si>
  <si>
    <t>Obveznik: TERRA MEDITERRANEA d.d.</t>
  </si>
  <si>
    <t>u razdoblju 01.01.2010. do 31.12.2010.</t>
  </si>
  <si>
    <t>u razdoblju od 01.01.2010. do 31.12.2010.</t>
  </si>
  <si>
    <t>02058146</t>
  </si>
  <si>
    <t>130003769</t>
  </si>
  <si>
    <t>98014881436</t>
  </si>
  <si>
    <t>ISTARSKA</t>
  </si>
  <si>
    <t>REMIKO d.o.o.</t>
  </si>
  <si>
    <t>PULA, MLETAČKA 12</t>
  </si>
  <si>
    <t>Stojanović Mladen</t>
  </si>
  <si>
    <t>052-542236</t>
  </si>
  <si>
    <t>052-213186</t>
  </si>
  <si>
    <t>remiko@optinet.hr</t>
  </si>
  <si>
    <t>KOZULIĆ MILIVOJ</t>
  </si>
  <si>
    <t>info@grupaterra.hr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</si>
</sst>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20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24" borderId="27" xfId="53" applyFont="1" applyFill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hyperlink" Target="mailto:info@grupater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7">
      <selection activeCell="E21" sqref="E2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8" t="s">
        <v>256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9" t="s">
        <v>332</v>
      </c>
      <c r="D6" s="120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19" t="s">
        <v>333</v>
      </c>
      <c r="D8" s="120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19" t="s">
        <v>334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1" t="s">
        <v>325</v>
      </c>
      <c r="D12" s="163"/>
      <c r="E12" s="163"/>
      <c r="F12" s="163"/>
      <c r="G12" s="163"/>
      <c r="H12" s="163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4">
        <v>52100</v>
      </c>
      <c r="D14" s="165"/>
      <c r="E14" s="31"/>
      <c r="F14" s="121" t="s">
        <v>324</v>
      </c>
      <c r="G14" s="163"/>
      <c r="H14" s="163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1" t="s">
        <v>326</v>
      </c>
      <c r="D16" s="163"/>
      <c r="E16" s="163"/>
      <c r="F16" s="163"/>
      <c r="G16" s="163"/>
      <c r="H16" s="163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343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60"/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359</v>
      </c>
      <c r="D22" s="121" t="s">
        <v>324</v>
      </c>
      <c r="E22" s="149"/>
      <c r="F22" s="15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18</v>
      </c>
      <c r="D24" s="121" t="s">
        <v>335</v>
      </c>
      <c r="E24" s="149"/>
      <c r="F24" s="149"/>
      <c r="G24" s="150"/>
      <c r="H24" s="38" t="s">
        <v>270</v>
      </c>
      <c r="I24" s="48">
        <v>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/>
      <c r="D26" s="50"/>
      <c r="E26" s="22"/>
      <c r="F26" s="51"/>
      <c r="G26" s="138" t="s">
        <v>273</v>
      </c>
      <c r="H26" s="139"/>
      <c r="I26" s="52" t="s">
        <v>327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2"/>
      <c r="C30" s="122"/>
      <c r="D30" s="123"/>
      <c r="E30" s="146"/>
      <c r="F30" s="122"/>
      <c r="G30" s="122"/>
      <c r="H30" s="119"/>
      <c r="I30" s="120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2"/>
      <c r="C32" s="122"/>
      <c r="D32" s="123"/>
      <c r="E32" s="146"/>
      <c r="F32" s="122"/>
      <c r="G32" s="122"/>
      <c r="H32" s="119"/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2"/>
      <c r="C34" s="122"/>
      <c r="D34" s="123"/>
      <c r="E34" s="146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2"/>
      <c r="C36" s="122"/>
      <c r="D36" s="123"/>
      <c r="E36" s="146"/>
      <c r="F36" s="122"/>
      <c r="G36" s="122"/>
      <c r="H36" s="119"/>
      <c r="I36" s="120"/>
      <c r="J36" s="22"/>
      <c r="K36" s="22"/>
      <c r="L36" s="22"/>
    </row>
    <row r="37" spans="1:12" ht="12.75">
      <c r="A37" s="59"/>
      <c r="B37" s="59"/>
      <c r="C37" s="124"/>
      <c r="D37" s="143"/>
      <c r="E37" s="31"/>
      <c r="F37" s="124"/>
      <c r="G37" s="143"/>
      <c r="H37" s="31"/>
      <c r="I37" s="31"/>
      <c r="J37" s="22"/>
      <c r="K37" s="22"/>
      <c r="L37" s="22"/>
    </row>
    <row r="38" spans="1:12" ht="12.75">
      <c r="A38" s="146"/>
      <c r="B38" s="122"/>
      <c r="C38" s="122"/>
      <c r="D38" s="123"/>
      <c r="E38" s="146"/>
      <c r="F38" s="122"/>
      <c r="G38" s="122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2"/>
      <c r="C40" s="122"/>
      <c r="D40" s="123"/>
      <c r="E40" s="146"/>
      <c r="F40" s="122"/>
      <c r="G40" s="122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9" t="s">
        <v>336</v>
      </c>
      <c r="D44" s="120"/>
      <c r="E44" s="32"/>
      <c r="F44" s="121" t="s">
        <v>337</v>
      </c>
      <c r="G44" s="122"/>
      <c r="H44" s="122"/>
      <c r="I44" s="123"/>
      <c r="J44" s="22"/>
      <c r="K44" s="22"/>
      <c r="L44" s="22"/>
    </row>
    <row r="45" spans="1:12" ht="12.75">
      <c r="A45" s="59"/>
      <c r="B45" s="59"/>
      <c r="C45" s="124"/>
      <c r="D45" s="143"/>
      <c r="E45" s="31"/>
      <c r="F45" s="124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1" t="s">
        <v>338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339</v>
      </c>
      <c r="D48" s="136"/>
      <c r="E48" s="137"/>
      <c r="F48" s="32"/>
      <c r="G48" s="38" t="s">
        <v>281</v>
      </c>
      <c r="H48" s="140" t="s">
        <v>340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341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342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30" t="s">
        <v>283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5" t="s">
        <v>317</v>
      </c>
      <c r="I56" s="12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6" t="s">
        <v>287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  <hyperlink ref="C18" r:id="rId2" display="info@grupater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328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91" t="s">
        <v>329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4.5" thickBot="1">
      <c r="A5" s="194" t="s">
        <v>61</v>
      </c>
      <c r="B5" s="195"/>
      <c r="C5" s="195"/>
      <c r="D5" s="195"/>
      <c r="E5" s="195"/>
      <c r="F5" s="195"/>
      <c r="G5" s="195"/>
      <c r="H5" s="196"/>
      <c r="I5" s="77" t="s">
        <v>288</v>
      </c>
      <c r="J5" s="78" t="s">
        <v>115</v>
      </c>
      <c r="K5" s="79" t="s">
        <v>116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2.75">
      <c r="A8" s="182" t="s">
        <v>62</v>
      </c>
      <c r="B8" s="183"/>
      <c r="C8" s="183"/>
      <c r="D8" s="183"/>
      <c r="E8" s="183"/>
      <c r="F8" s="183"/>
      <c r="G8" s="183"/>
      <c r="H8" s="184"/>
      <c r="I8" s="6">
        <v>1</v>
      </c>
      <c r="J8" s="11"/>
      <c r="K8" s="11"/>
    </row>
    <row r="9" spans="1:11" ht="12.75">
      <c r="A9" s="185" t="s">
        <v>13</v>
      </c>
      <c r="B9" s="186"/>
      <c r="C9" s="186"/>
      <c r="D9" s="186"/>
      <c r="E9" s="186"/>
      <c r="F9" s="186"/>
      <c r="G9" s="186"/>
      <c r="H9" s="187"/>
      <c r="I9" s="4">
        <v>2</v>
      </c>
      <c r="J9" s="12">
        <f>J10+J17+J27+J36+J40</f>
        <v>27364218</v>
      </c>
      <c r="K9" s="12">
        <f>K10+K17+K27+K36+K40</f>
        <v>28498741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/>
      <c r="K12" s="13"/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21449333</v>
      </c>
      <c r="K17" s="12">
        <f>SUM(K18:K26)</f>
        <v>19697765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/>
      <c r="K18" s="13"/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/>
      <c r="K19" s="13"/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/>
      <c r="K20" s="13"/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/>
      <c r="K21" s="13"/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/>
      <c r="K24" s="13"/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/>
      <c r="K25" s="13"/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21449333</v>
      </c>
      <c r="K26" s="13">
        <v>19697765</v>
      </c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5914885</v>
      </c>
      <c r="K27" s="12">
        <f>SUM(K28:K35)</f>
        <v>8800976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5348885</v>
      </c>
      <c r="K28" s="13">
        <v>8234976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566000</v>
      </c>
      <c r="K30" s="13">
        <v>566000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85" t="s">
        <v>248</v>
      </c>
      <c r="B41" s="186"/>
      <c r="C41" s="186"/>
      <c r="D41" s="186"/>
      <c r="E41" s="186"/>
      <c r="F41" s="186"/>
      <c r="G41" s="186"/>
      <c r="H41" s="187"/>
      <c r="I41" s="4">
        <v>34</v>
      </c>
      <c r="J41" s="12">
        <f>J42+J50+J57+J65</f>
        <v>69400</v>
      </c>
      <c r="K41" s="12">
        <f>K42+K50+K57+K65</f>
        <v>6433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/>
      <c r="K43" s="13"/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/>
      <c r="K46" s="13"/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/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39922</v>
      </c>
      <c r="K50" s="12">
        <f>SUM(K51:K56)</f>
        <v>6433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1660</v>
      </c>
      <c r="K51" s="13">
        <v>1660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/>
      <c r="K52" s="13">
        <v>2073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/>
      <c r="K54" s="13"/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38262</v>
      </c>
      <c r="K55" s="13">
        <v>2700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/>
      <c r="K56" s="13"/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900</v>
      </c>
      <c r="K57" s="12">
        <f>SUM(K58:K64)</f>
        <v>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900</v>
      </c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28578</v>
      </c>
      <c r="K65" s="13"/>
    </row>
    <row r="66" spans="1:11" ht="12.75">
      <c r="A66" s="185" t="s">
        <v>58</v>
      </c>
      <c r="B66" s="186"/>
      <c r="C66" s="186"/>
      <c r="D66" s="186"/>
      <c r="E66" s="186"/>
      <c r="F66" s="186"/>
      <c r="G66" s="186"/>
      <c r="H66" s="187"/>
      <c r="I66" s="4">
        <v>59</v>
      </c>
      <c r="J66" s="13"/>
      <c r="K66" s="13"/>
    </row>
    <row r="67" spans="1:11" ht="12.75">
      <c r="A67" s="185" t="s">
        <v>249</v>
      </c>
      <c r="B67" s="186"/>
      <c r="C67" s="186"/>
      <c r="D67" s="186"/>
      <c r="E67" s="186"/>
      <c r="F67" s="186"/>
      <c r="G67" s="186"/>
      <c r="H67" s="187"/>
      <c r="I67" s="4">
        <v>60</v>
      </c>
      <c r="J67" s="12">
        <f>J8+J9+J41+J66</f>
        <v>27433618</v>
      </c>
      <c r="K67" s="12">
        <f>K8+K9+K41+K66</f>
        <v>28505174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204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2" t="s">
        <v>199</v>
      </c>
      <c r="B70" s="183"/>
      <c r="C70" s="183"/>
      <c r="D70" s="183"/>
      <c r="E70" s="183"/>
      <c r="F70" s="183"/>
      <c r="G70" s="183"/>
      <c r="H70" s="184"/>
      <c r="I70" s="6">
        <v>62</v>
      </c>
      <c r="J70" s="20">
        <f>J71+J72+J73+J79+J80+J83+J86</f>
        <v>26558751</v>
      </c>
      <c r="K70" s="20">
        <f>K71+K72+K73+K79+K80+K83+K86</f>
        <v>27279091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23099700</v>
      </c>
      <c r="K71" s="13">
        <v>23099700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/>
      <c r="K74" s="13"/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7516121</v>
      </c>
      <c r="K79" s="13">
        <v>7718556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-3017516</v>
      </c>
      <c r="K80" s="12">
        <f>K81-K82</f>
        <v>-4057070</v>
      </c>
    </row>
    <row r="81" spans="1:11" ht="12.75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/>
      <c r="K81" s="13"/>
    </row>
    <row r="82" spans="1:11" ht="12.75">
      <c r="A82" s="207" t="s">
        <v>176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>
        <v>3017516</v>
      </c>
      <c r="K82" s="13">
        <v>4057070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-1039554</v>
      </c>
      <c r="K83" s="12">
        <f>K84-K85</f>
        <v>517905</v>
      </c>
    </row>
    <row r="84" spans="1:11" ht="12.75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/>
      <c r="K84" s="13">
        <v>517905</v>
      </c>
    </row>
    <row r="85" spans="1:11" ht="12.75">
      <c r="A85" s="207" t="s">
        <v>178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>
        <v>1039554</v>
      </c>
      <c r="K85" s="13"/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85" t="s">
        <v>19</v>
      </c>
      <c r="B87" s="186"/>
      <c r="C87" s="186"/>
      <c r="D87" s="186"/>
      <c r="E87" s="186"/>
      <c r="F87" s="186"/>
      <c r="G87" s="186"/>
      <c r="H87" s="187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/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85" t="s">
        <v>20</v>
      </c>
      <c r="B91" s="186"/>
      <c r="C91" s="186"/>
      <c r="D91" s="186"/>
      <c r="E91" s="186"/>
      <c r="F91" s="186"/>
      <c r="G91" s="186"/>
      <c r="H91" s="187"/>
      <c r="I91" s="4">
        <v>83</v>
      </c>
      <c r="J91" s="12">
        <f>SUM(J92:J100)</f>
        <v>0</v>
      </c>
      <c r="K91" s="12">
        <f>SUM(K92:K100)</f>
        <v>591300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>
        <v>591300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/>
      <c r="K94" s="13"/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85" t="s">
        <v>21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12">
        <f>SUM(J102:J113)</f>
        <v>874867</v>
      </c>
      <c r="K101" s="12">
        <f>SUM(K102:K113)</f>
        <v>634783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>
        <v>194109</v>
      </c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100000</v>
      </c>
      <c r="K103" s="13">
        <v>261500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591300</v>
      </c>
      <c r="K104" s="13"/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/>
      <c r="K105" s="13"/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164955</v>
      </c>
      <c r="K106" s="13">
        <v>107574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10857</v>
      </c>
      <c r="K109" s="13">
        <v>45890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7755</v>
      </c>
      <c r="K110" s="13">
        <v>25710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/>
      <c r="K113" s="13"/>
    </row>
    <row r="114" spans="1:11" ht="12.75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3"/>
      <c r="K114" s="13"/>
    </row>
    <row r="115" spans="1:11" ht="12.75">
      <c r="A115" s="185" t="s">
        <v>25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12">
        <f>J70+J87+J91+J101+J114</f>
        <v>27433618</v>
      </c>
      <c r="K115" s="12">
        <f>K70+K87+K91+K101+K114</f>
        <v>28505174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/>
      <c r="K116" s="14"/>
    </row>
    <row r="117" spans="1:11" ht="12.75">
      <c r="A117" s="204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82" t="s">
        <v>193</v>
      </c>
      <c r="B118" s="183"/>
      <c r="C118" s="183"/>
      <c r="D118" s="183"/>
      <c r="E118" s="183"/>
      <c r="F118" s="183"/>
      <c r="G118" s="183"/>
      <c r="H118" s="183"/>
      <c r="I118" s="221"/>
      <c r="J118" s="221"/>
      <c r="K118" s="222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210" t="s">
        <v>9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K60" sqref="K60"/>
    </sheetView>
  </sheetViews>
  <sheetFormatPr defaultColWidth="9.140625" defaultRowHeight="12.75"/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330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329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3" t="s">
        <v>61</v>
      </c>
      <c r="B5" s="223"/>
      <c r="C5" s="223"/>
      <c r="D5" s="223"/>
      <c r="E5" s="223"/>
      <c r="F5" s="223"/>
      <c r="G5" s="223"/>
      <c r="H5" s="223"/>
      <c r="I5" s="77" t="s">
        <v>290</v>
      </c>
      <c r="J5" s="79" t="s">
        <v>156</v>
      </c>
      <c r="K5" s="79" t="s">
        <v>157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ht="12.75">
      <c r="A7" s="182" t="s">
        <v>26</v>
      </c>
      <c r="B7" s="183"/>
      <c r="C7" s="183"/>
      <c r="D7" s="183"/>
      <c r="E7" s="183"/>
      <c r="F7" s="183"/>
      <c r="G7" s="183"/>
      <c r="H7" s="184"/>
      <c r="I7" s="6">
        <v>111</v>
      </c>
      <c r="J7" s="20">
        <f>SUM(J8:J9)</f>
        <v>0</v>
      </c>
      <c r="K7" s="20">
        <f>SUM(K8:K9)</f>
        <v>17945</v>
      </c>
    </row>
    <row r="8" spans="1:11" ht="12.75">
      <c r="A8" s="185" t="s">
        <v>158</v>
      </c>
      <c r="B8" s="186"/>
      <c r="C8" s="186"/>
      <c r="D8" s="186"/>
      <c r="E8" s="186"/>
      <c r="F8" s="186"/>
      <c r="G8" s="186"/>
      <c r="H8" s="187"/>
      <c r="I8" s="4">
        <v>112</v>
      </c>
      <c r="J8" s="13"/>
      <c r="K8" s="13"/>
    </row>
    <row r="9" spans="1:11" ht="12.75">
      <c r="A9" s="185" t="s">
        <v>106</v>
      </c>
      <c r="B9" s="186"/>
      <c r="C9" s="186"/>
      <c r="D9" s="186"/>
      <c r="E9" s="186"/>
      <c r="F9" s="186"/>
      <c r="G9" s="186"/>
      <c r="H9" s="187"/>
      <c r="I9" s="4">
        <v>113</v>
      </c>
      <c r="J9" s="13"/>
      <c r="K9" s="13">
        <v>17945</v>
      </c>
    </row>
    <row r="10" spans="1:11" ht="12.75">
      <c r="A10" s="185" t="s">
        <v>12</v>
      </c>
      <c r="B10" s="186"/>
      <c r="C10" s="186"/>
      <c r="D10" s="186"/>
      <c r="E10" s="186"/>
      <c r="F10" s="186"/>
      <c r="G10" s="186"/>
      <c r="H10" s="187"/>
      <c r="I10" s="4">
        <v>114</v>
      </c>
      <c r="J10" s="12">
        <f>J11+J12+J16+J20+J21+J22+J25+J26</f>
        <v>1015849</v>
      </c>
      <c r="K10" s="12">
        <f>K11+K12+K16+K20+K21+K22+K25+K26</f>
        <v>411881</v>
      </c>
    </row>
    <row r="11" spans="1:11" ht="12.75">
      <c r="A11" s="185" t="s">
        <v>107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3"/>
      <c r="K11" s="13"/>
    </row>
    <row r="12" spans="1:11" ht="12.75">
      <c r="A12" s="185" t="s">
        <v>22</v>
      </c>
      <c r="B12" s="186"/>
      <c r="C12" s="186"/>
      <c r="D12" s="186"/>
      <c r="E12" s="186"/>
      <c r="F12" s="186"/>
      <c r="G12" s="186"/>
      <c r="H12" s="187"/>
      <c r="I12" s="4">
        <v>116</v>
      </c>
      <c r="J12" s="12">
        <f>SUM(J13:J15)</f>
        <v>832343</v>
      </c>
      <c r="K12" s="12">
        <f>SUM(K13:K15)</f>
        <v>165871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492</v>
      </c>
      <c r="K13" s="13">
        <v>96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/>
      <c r="K14" s="13"/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831851</v>
      </c>
      <c r="K15" s="13">
        <v>165775</v>
      </c>
    </row>
    <row r="16" spans="1:11" ht="12.75">
      <c r="A16" s="185" t="s">
        <v>23</v>
      </c>
      <c r="B16" s="186"/>
      <c r="C16" s="186"/>
      <c r="D16" s="186"/>
      <c r="E16" s="186"/>
      <c r="F16" s="186"/>
      <c r="G16" s="186"/>
      <c r="H16" s="187"/>
      <c r="I16" s="4">
        <v>120</v>
      </c>
      <c r="J16" s="12">
        <f>SUM(J17:J19)</f>
        <v>78912</v>
      </c>
      <c r="K16" s="12">
        <f>SUM(K17:K19)</f>
        <v>225118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43231</v>
      </c>
      <c r="K17" s="13">
        <v>128273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24100</v>
      </c>
      <c r="K18" s="13">
        <v>63807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11581</v>
      </c>
      <c r="K19" s="13">
        <v>33038</v>
      </c>
    </row>
    <row r="20" spans="1:11" ht="12.75">
      <c r="A20" s="185" t="s">
        <v>108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3"/>
      <c r="K20" s="13"/>
    </row>
    <row r="21" spans="1:11" ht="12.75">
      <c r="A21" s="185" t="s">
        <v>109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3">
        <v>104594</v>
      </c>
      <c r="K21" s="13">
        <v>20892</v>
      </c>
    </row>
    <row r="22" spans="1:11" ht="12.75">
      <c r="A22" s="185" t="s">
        <v>24</v>
      </c>
      <c r="B22" s="186"/>
      <c r="C22" s="186"/>
      <c r="D22" s="186"/>
      <c r="E22" s="186"/>
      <c r="F22" s="186"/>
      <c r="G22" s="186"/>
      <c r="H22" s="187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/>
      <c r="K24" s="13"/>
    </row>
    <row r="25" spans="1:11" ht="12.75">
      <c r="A25" s="185" t="s">
        <v>110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3"/>
      <c r="K25" s="13"/>
    </row>
    <row r="26" spans="1:11" ht="12.75">
      <c r="A26" s="185" t="s">
        <v>52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3"/>
      <c r="K26" s="13"/>
    </row>
    <row r="27" spans="1:11" ht="12.75">
      <c r="A27" s="185" t="s">
        <v>221</v>
      </c>
      <c r="B27" s="186"/>
      <c r="C27" s="186"/>
      <c r="D27" s="186"/>
      <c r="E27" s="186"/>
      <c r="F27" s="186"/>
      <c r="G27" s="186"/>
      <c r="H27" s="187"/>
      <c r="I27" s="4">
        <v>131</v>
      </c>
      <c r="J27" s="12">
        <f>SUM(J28:J32)</f>
        <v>15124</v>
      </c>
      <c r="K27" s="12">
        <f>SUM(K28:K32)</f>
        <v>932119</v>
      </c>
    </row>
    <row r="28" spans="1:11" ht="12.75">
      <c r="A28" s="185" t="s">
        <v>235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3"/>
      <c r="K28" s="13"/>
    </row>
    <row r="29" spans="1:11" ht="12.75">
      <c r="A29" s="185" t="s">
        <v>161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3">
        <v>15124</v>
      </c>
      <c r="K29" s="13">
        <v>31</v>
      </c>
    </row>
    <row r="30" spans="1:11" ht="12.75">
      <c r="A30" s="185" t="s">
        <v>145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3"/>
      <c r="K30" s="13"/>
    </row>
    <row r="31" spans="1:11" ht="12.75">
      <c r="A31" s="185" t="s">
        <v>231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3"/>
      <c r="K31" s="13"/>
    </row>
    <row r="32" spans="1:11" ht="12.75">
      <c r="A32" s="185" t="s">
        <v>146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3"/>
      <c r="K32" s="13">
        <v>932088</v>
      </c>
    </row>
    <row r="33" spans="1:11" ht="12.75">
      <c r="A33" s="185" t="s">
        <v>222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">
        <f>SUM(J34:J37)</f>
        <v>38929</v>
      </c>
      <c r="K33" s="12">
        <f>SUM(K34:K37)</f>
        <v>20278</v>
      </c>
    </row>
    <row r="34" spans="1:11" ht="12.75">
      <c r="A34" s="185" t="s">
        <v>68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3"/>
      <c r="K34" s="13">
        <v>2016</v>
      </c>
    </row>
    <row r="35" spans="1:11" ht="12.75">
      <c r="A35" s="185" t="s">
        <v>67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3">
        <v>38929</v>
      </c>
      <c r="K35" s="13">
        <v>18262</v>
      </c>
    </row>
    <row r="36" spans="1:11" ht="12.75">
      <c r="A36" s="185" t="s">
        <v>232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3"/>
      <c r="K36" s="13"/>
    </row>
    <row r="37" spans="1:11" ht="12.75">
      <c r="A37" s="185" t="s">
        <v>69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3"/>
      <c r="K37" s="13"/>
    </row>
    <row r="38" spans="1:11" ht="12.75">
      <c r="A38" s="185" t="s">
        <v>203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3"/>
      <c r="K38" s="13"/>
    </row>
    <row r="39" spans="1:11" ht="12.75">
      <c r="A39" s="185" t="s">
        <v>204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3"/>
      <c r="K39" s="13"/>
    </row>
    <row r="40" spans="1:11" ht="12.75">
      <c r="A40" s="185" t="s">
        <v>233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3">
        <v>100</v>
      </c>
      <c r="K40" s="13"/>
    </row>
    <row r="41" spans="1:11" ht="12.75">
      <c r="A41" s="185" t="s">
        <v>234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3"/>
      <c r="K41" s="13"/>
    </row>
    <row r="42" spans="1:11" ht="12.75">
      <c r="A42" s="185" t="s">
        <v>223</v>
      </c>
      <c r="B42" s="186"/>
      <c r="C42" s="186"/>
      <c r="D42" s="186"/>
      <c r="E42" s="186"/>
      <c r="F42" s="186"/>
      <c r="G42" s="186"/>
      <c r="H42" s="187"/>
      <c r="I42" s="4">
        <v>146</v>
      </c>
      <c r="J42" s="12">
        <f>J7+J27+J38+J40</f>
        <v>15224</v>
      </c>
      <c r="K42" s="12">
        <f>K7+K27+K38+K40</f>
        <v>950064</v>
      </c>
    </row>
    <row r="43" spans="1:11" ht="12.75">
      <c r="A43" s="185" t="s">
        <v>224</v>
      </c>
      <c r="B43" s="186"/>
      <c r="C43" s="186"/>
      <c r="D43" s="186"/>
      <c r="E43" s="186"/>
      <c r="F43" s="186"/>
      <c r="G43" s="186"/>
      <c r="H43" s="187"/>
      <c r="I43" s="4">
        <v>147</v>
      </c>
      <c r="J43" s="12">
        <f>J10+J33+J39+J41</f>
        <v>1054778</v>
      </c>
      <c r="K43" s="12">
        <f>K10+K33+K39+K41</f>
        <v>432159</v>
      </c>
    </row>
    <row r="44" spans="1:11" ht="12.75">
      <c r="A44" s="185" t="s">
        <v>244</v>
      </c>
      <c r="B44" s="186"/>
      <c r="C44" s="186"/>
      <c r="D44" s="186"/>
      <c r="E44" s="186"/>
      <c r="F44" s="186"/>
      <c r="G44" s="186"/>
      <c r="H44" s="187"/>
      <c r="I44" s="4">
        <v>148</v>
      </c>
      <c r="J44" s="12">
        <f>J42-J43</f>
        <v>-1039554</v>
      </c>
      <c r="K44" s="12">
        <f>K42-K43</f>
        <v>517905</v>
      </c>
    </row>
    <row r="45" spans="1:11" ht="12.75">
      <c r="A45" s="207" t="s">
        <v>226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0</v>
      </c>
      <c r="K45" s="12">
        <f>IF(K42&gt;K43,K42-K43,0)</f>
        <v>517905</v>
      </c>
    </row>
    <row r="46" spans="1:11" ht="12.75">
      <c r="A46" s="207" t="s">
        <v>227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1039554</v>
      </c>
      <c r="K46" s="12">
        <f>IF(K43&gt;K42,K43-K42,0)</f>
        <v>0</v>
      </c>
    </row>
    <row r="47" spans="1:11" ht="12.75">
      <c r="A47" s="185" t="s">
        <v>225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3"/>
      <c r="K47" s="13"/>
    </row>
    <row r="48" spans="1:11" ht="12.75">
      <c r="A48" s="185" t="s">
        <v>245</v>
      </c>
      <c r="B48" s="186"/>
      <c r="C48" s="186"/>
      <c r="D48" s="186"/>
      <c r="E48" s="186"/>
      <c r="F48" s="186"/>
      <c r="G48" s="186"/>
      <c r="H48" s="187"/>
      <c r="I48" s="4">
        <v>152</v>
      </c>
      <c r="J48" s="12">
        <f>J44-J47</f>
        <v>-1039554</v>
      </c>
      <c r="K48" s="12">
        <f>K44-K47</f>
        <v>517905</v>
      </c>
    </row>
    <row r="49" spans="1:11" ht="12.75">
      <c r="A49" s="207" t="s">
        <v>200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0</v>
      </c>
      <c r="K49" s="12">
        <f>IF(K48&gt;0,K48,0)</f>
        <v>517905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1039554</v>
      </c>
      <c r="K50" s="18">
        <f>IF(K48&lt;0,-K48,0)</f>
        <v>0</v>
      </c>
    </row>
    <row r="51" spans="1:11" ht="12.75">
      <c r="A51" s="204" t="s">
        <v>120</v>
      </c>
      <c r="B51" s="218"/>
      <c r="C51" s="218"/>
      <c r="D51" s="218"/>
      <c r="E51" s="218"/>
      <c r="F51" s="218"/>
      <c r="G51" s="218"/>
      <c r="H51" s="218"/>
      <c r="I51" s="230"/>
      <c r="J51" s="230"/>
      <c r="K51" s="231"/>
    </row>
    <row r="52" spans="1:11" ht="12.75">
      <c r="A52" s="182" t="s">
        <v>194</v>
      </c>
      <c r="B52" s="183"/>
      <c r="C52" s="183"/>
      <c r="D52" s="183"/>
      <c r="E52" s="183"/>
      <c r="F52" s="183"/>
      <c r="G52" s="183"/>
      <c r="H52" s="183"/>
      <c r="I52" s="221"/>
      <c r="J52" s="221"/>
      <c r="K52" s="222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204" t="s">
        <v>197</v>
      </c>
      <c r="B55" s="218"/>
      <c r="C55" s="218"/>
      <c r="D55" s="218"/>
      <c r="E55" s="218"/>
      <c r="F55" s="218"/>
      <c r="G55" s="218"/>
      <c r="H55" s="218"/>
      <c r="I55" s="230"/>
      <c r="J55" s="230"/>
      <c r="K55" s="231"/>
    </row>
    <row r="56" spans="1:11" ht="12.75">
      <c r="A56" s="182" t="s">
        <v>212</v>
      </c>
      <c r="B56" s="183"/>
      <c r="C56" s="183"/>
      <c r="D56" s="183"/>
      <c r="E56" s="183"/>
      <c r="F56" s="183"/>
      <c r="G56" s="183"/>
      <c r="H56" s="184"/>
      <c r="I56" s="21">
        <v>157</v>
      </c>
      <c r="J56" s="11">
        <v>-1039554</v>
      </c>
      <c r="K56" s="11">
        <v>517905</v>
      </c>
    </row>
    <row r="57" spans="1:11" ht="12.75">
      <c r="A57" s="185" t="s">
        <v>229</v>
      </c>
      <c r="B57" s="186"/>
      <c r="C57" s="186"/>
      <c r="D57" s="186"/>
      <c r="E57" s="186"/>
      <c r="F57" s="186"/>
      <c r="G57" s="186"/>
      <c r="H57" s="187"/>
      <c r="I57" s="4">
        <v>158</v>
      </c>
      <c r="J57" s="12">
        <f>SUM(J58:J64)</f>
        <v>7516121</v>
      </c>
      <c r="K57" s="12">
        <f>SUM(K58:K64)</f>
        <v>7718556</v>
      </c>
    </row>
    <row r="58" spans="1:11" ht="12.75">
      <c r="A58" s="185" t="s">
        <v>236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3"/>
      <c r="K58" s="13"/>
    </row>
    <row r="59" spans="1:11" ht="12.75">
      <c r="A59" s="185" t="s">
        <v>237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3">
        <v>7516121</v>
      </c>
      <c r="K59" s="13">
        <v>7718556</v>
      </c>
    </row>
    <row r="60" spans="1:11" ht="12.75">
      <c r="A60" s="185" t="s">
        <v>45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3"/>
      <c r="K60" s="13"/>
    </row>
    <row r="61" spans="1:11" ht="12.75">
      <c r="A61" s="185" t="s">
        <v>238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3"/>
      <c r="K61" s="13"/>
    </row>
    <row r="62" spans="1:11" ht="12.75">
      <c r="A62" s="185" t="s">
        <v>239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3"/>
      <c r="K62" s="13"/>
    </row>
    <row r="63" spans="1:11" ht="12.75">
      <c r="A63" s="185" t="s">
        <v>240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3"/>
      <c r="K63" s="13"/>
    </row>
    <row r="64" spans="1:11" ht="12.75">
      <c r="A64" s="185" t="s">
        <v>241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3"/>
      <c r="K64" s="13"/>
    </row>
    <row r="65" spans="1:11" ht="12.75">
      <c r="A65" s="185" t="s">
        <v>230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3"/>
      <c r="K65" s="13"/>
    </row>
    <row r="66" spans="1:11" ht="12.75">
      <c r="A66" s="185" t="s">
        <v>201</v>
      </c>
      <c r="B66" s="186"/>
      <c r="C66" s="186"/>
      <c r="D66" s="186"/>
      <c r="E66" s="186"/>
      <c r="F66" s="186"/>
      <c r="G66" s="186"/>
      <c r="H66" s="187"/>
      <c r="I66" s="4">
        <v>167</v>
      </c>
      <c r="J66" s="12">
        <f>J57-J65</f>
        <v>7516121</v>
      </c>
      <c r="K66" s="12">
        <f>K57-K65</f>
        <v>7718556</v>
      </c>
    </row>
    <row r="67" spans="1:11" ht="12.75">
      <c r="A67" s="185" t="s">
        <v>202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8">
        <f>J56+J66</f>
        <v>6476567</v>
      </c>
      <c r="K67" s="18">
        <f>K56+K66</f>
        <v>8236461</v>
      </c>
    </row>
    <row r="68" spans="1:11" ht="12.75">
      <c r="A68" s="204" t="s">
        <v>196</v>
      </c>
      <c r="B68" s="218"/>
      <c r="C68" s="218"/>
      <c r="D68" s="218"/>
      <c r="E68" s="218"/>
      <c r="F68" s="218"/>
      <c r="G68" s="218"/>
      <c r="H68" s="218"/>
      <c r="I68" s="230"/>
      <c r="J68" s="230"/>
      <c r="K68" s="231"/>
    </row>
    <row r="69" spans="1:11" ht="12.75">
      <c r="A69" s="182" t="s">
        <v>195</v>
      </c>
      <c r="B69" s="183"/>
      <c r="C69" s="183"/>
      <c r="D69" s="183"/>
      <c r="E69" s="183"/>
      <c r="F69" s="183"/>
      <c r="G69" s="183"/>
      <c r="H69" s="183"/>
      <c r="I69" s="221"/>
      <c r="J69" s="221"/>
      <c r="K69" s="222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zoomScaleSheetLayoutView="110" zoomScalePageLayoutView="0" workbookViewId="0" topLeftCell="A1">
      <selection activeCell="A5" sqref="A5:H5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331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329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-1039554</v>
      </c>
      <c r="K8" s="13">
        <v>517905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>
        <v>189716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322188</v>
      </c>
      <c r="K11" s="13">
        <v>34389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66207</v>
      </c>
      <c r="K13" s="13">
        <v>1722512</v>
      </c>
    </row>
    <row r="14" spans="1:11" ht="12.75">
      <c r="A14" s="185" t="s">
        <v>163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-651159</v>
      </c>
      <c r="K14" s="12">
        <f>SUM(K8:K13)</f>
        <v>2464522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66549</v>
      </c>
      <c r="K15" s="13"/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5" t="s">
        <v>164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66549</v>
      </c>
      <c r="K19" s="12">
        <f>SUM(K15:K18)</f>
        <v>0</v>
      </c>
    </row>
    <row r="20" spans="1:11" ht="12.75">
      <c r="A20" s="185" t="s">
        <v>36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0</v>
      </c>
      <c r="K20" s="12">
        <f>IF(K14&gt;K19,K14-K19,0)</f>
        <v>2464522</v>
      </c>
    </row>
    <row r="21" spans="1:11" ht="12.75">
      <c r="A21" s="185" t="s">
        <v>37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717708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/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5" t="s">
        <v>174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400</v>
      </c>
      <c r="K29" s="13"/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607451</v>
      </c>
      <c r="K30" s="13">
        <v>2654600</v>
      </c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5" t="s">
        <v>5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607851</v>
      </c>
      <c r="K32" s="12">
        <f>SUM(K29:K31)</f>
        <v>2654600</v>
      </c>
    </row>
    <row r="33" spans="1:11" ht="12.75">
      <c r="A33" s="185" t="s">
        <v>38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5" t="s">
        <v>39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607851</v>
      </c>
      <c r="K34" s="12">
        <f>IF(K32&gt;K28,K32-K28,0)</f>
        <v>2654600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691300</v>
      </c>
      <c r="K37" s="13">
        <v>752800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600000</v>
      </c>
      <c r="K38" s="13"/>
    </row>
    <row r="39" spans="1:11" ht="12.75">
      <c r="A39" s="185" t="s">
        <v>70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1291300</v>
      </c>
      <c r="K39" s="12">
        <f>SUM(K36:K38)</f>
        <v>752800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/>
      <c r="K40" s="13">
        <v>591300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5" t="s">
        <v>71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0</v>
      </c>
      <c r="K45" s="12">
        <f>SUM(K40:K44)</f>
        <v>591300</v>
      </c>
    </row>
    <row r="46" spans="1:11" ht="12.75">
      <c r="A46" s="185" t="s">
        <v>17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1291300</v>
      </c>
      <c r="K46" s="12">
        <f>IF(K39&gt;K45,K39-K45,0)</f>
        <v>161500</v>
      </c>
    </row>
    <row r="47" spans="1:11" ht="12.75">
      <c r="A47" s="185" t="s">
        <v>18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34259</v>
      </c>
      <c r="K49" s="12">
        <f>IF(K21-K20+K34-K33+K47-K46&gt;0,K21-K20+K34-K33+K47-K46,0)</f>
        <v>28578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62837</v>
      </c>
      <c r="K50" s="13">
        <v>28578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34259</v>
      </c>
      <c r="K52" s="13">
        <v>28578</v>
      </c>
    </row>
    <row r="53" spans="1:11" ht="12.75">
      <c r="A53" s="210" t="s">
        <v>184</v>
      </c>
      <c r="B53" s="211"/>
      <c r="C53" s="211"/>
      <c r="D53" s="211"/>
      <c r="E53" s="211"/>
      <c r="F53" s="211"/>
      <c r="G53" s="211"/>
      <c r="H53" s="211"/>
      <c r="I53" s="7">
        <v>44</v>
      </c>
      <c r="J53" s="10">
        <f>J50+J51-J52</f>
        <v>28578</v>
      </c>
      <c r="K53" s="18">
        <f>K50+K51-K52</f>
        <v>0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5" t="s">
        <v>206</v>
      </c>
      <c r="B13" s="186"/>
      <c r="C13" s="186"/>
      <c r="D13" s="186"/>
      <c r="E13" s="186"/>
      <c r="F13" s="186"/>
      <c r="G13" s="186"/>
      <c r="H13" s="18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85" t="s">
        <v>47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85" t="s">
        <v>119</v>
      </c>
      <c r="B29" s="186"/>
      <c r="C29" s="186"/>
      <c r="D29" s="186"/>
      <c r="E29" s="186"/>
      <c r="F29" s="186"/>
      <c r="G29" s="186"/>
      <c r="H29" s="18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85" t="s">
        <v>50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5" t="s">
        <v>113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5" t="s">
        <v>114</v>
      </c>
      <c r="B35" s="186"/>
      <c r="C35" s="186"/>
      <c r="D35" s="186"/>
      <c r="E35" s="186"/>
      <c r="F35" s="186"/>
      <c r="G35" s="186"/>
      <c r="H35" s="18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85" t="s">
        <v>51</v>
      </c>
      <c r="B40" s="186"/>
      <c r="C40" s="186"/>
      <c r="D40" s="186"/>
      <c r="E40" s="186"/>
      <c r="F40" s="186"/>
      <c r="G40" s="186"/>
      <c r="H40" s="18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85" t="s">
        <v>154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5" t="s">
        <v>168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5" t="s">
        <v>169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5" t="s">
        <v>155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5" t="s">
        <v>15</v>
      </c>
      <c r="B50" s="186"/>
      <c r="C50" s="186"/>
      <c r="D50" s="186"/>
      <c r="E50" s="186"/>
      <c r="F50" s="186"/>
      <c r="G50" s="186"/>
      <c r="H50" s="18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5" t="s">
        <v>167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/>
      <c r="K51" s="13"/>
    </row>
    <row r="52" spans="1:11" ht="12.75">
      <c r="A52" s="185" t="s">
        <v>182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/>
      <c r="K52" s="13"/>
    </row>
    <row r="53" spans="1:11" ht="12.75">
      <c r="A53" s="185" t="s">
        <v>183</v>
      </c>
      <c r="B53" s="186"/>
      <c r="C53" s="186"/>
      <c r="D53" s="186"/>
      <c r="E53" s="186"/>
      <c r="F53" s="186"/>
      <c r="G53" s="186"/>
      <c r="H53" s="18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16384" width="9.140625" style="98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7"/>
    </row>
    <row r="2" spans="1:12" ht="15.75">
      <c r="A2" s="95"/>
      <c r="B2" s="96"/>
      <c r="C2" s="274" t="s">
        <v>293</v>
      </c>
      <c r="D2" s="274"/>
      <c r="E2" s="100">
        <v>40179</v>
      </c>
      <c r="F2" s="99" t="s">
        <v>258</v>
      </c>
      <c r="G2" s="275">
        <v>40543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6">
        <v>1</v>
      </c>
      <c r="J5" s="107">
        <v>23099700</v>
      </c>
      <c r="K5" s="107">
        <v>23099700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6">
        <v>2</v>
      </c>
      <c r="J6" s="108"/>
      <c r="K6" s="108"/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6">
        <v>3</v>
      </c>
      <c r="J7" s="108"/>
      <c r="K7" s="108"/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6">
        <v>4</v>
      </c>
      <c r="J8" s="108">
        <v>-3017516</v>
      </c>
      <c r="K8" s="108">
        <v>-4057070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6">
        <v>5</v>
      </c>
      <c r="J9" s="108">
        <v>-1039554</v>
      </c>
      <c r="K9" s="108">
        <v>517905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6">
        <v>6</v>
      </c>
      <c r="J10" s="108">
        <v>7162563</v>
      </c>
      <c r="K10" s="108">
        <v>7133507</v>
      </c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6">
        <v>7</v>
      </c>
      <c r="J11" s="108"/>
      <c r="K11" s="108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6">
        <v>8</v>
      </c>
      <c r="J12" s="108">
        <v>353558</v>
      </c>
      <c r="K12" s="108">
        <v>585049</v>
      </c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26558751</v>
      </c>
      <c r="K14" s="109">
        <f>SUM(K5:K13)</f>
        <v>27279091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6">
        <v>11</v>
      </c>
      <c r="J15" s="108"/>
      <c r="K15" s="108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6">
        <v>12</v>
      </c>
      <c r="J16" s="108"/>
      <c r="K16" s="108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6">
        <v>13</v>
      </c>
      <c r="J17" s="108"/>
      <c r="K17" s="108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6">
        <v>14</v>
      </c>
      <c r="J18" s="108"/>
      <c r="K18" s="108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6">
        <v>15</v>
      </c>
      <c r="J19" s="108"/>
      <c r="K19" s="108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6">
        <v>16</v>
      </c>
      <c r="J20" s="108">
        <v>1473775</v>
      </c>
      <c r="K20" s="108">
        <v>720340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1473775</v>
      </c>
      <c r="K21" s="110">
        <f>SUM(K15:K20)</f>
        <v>720340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313</v>
      </c>
      <c r="B23" s="259"/>
      <c r="C23" s="259"/>
      <c r="D23" s="259"/>
      <c r="E23" s="259"/>
      <c r="F23" s="259"/>
      <c r="G23" s="259"/>
      <c r="H23" s="259"/>
      <c r="I23" s="111">
        <v>18</v>
      </c>
      <c r="J23" s="107"/>
      <c r="K23" s="107"/>
    </row>
    <row r="24" spans="1:11" ht="23.25" customHeight="1">
      <c r="A24" s="260" t="s">
        <v>314</v>
      </c>
      <c r="B24" s="261"/>
      <c r="C24" s="261"/>
      <c r="D24" s="261"/>
      <c r="E24" s="261"/>
      <c r="F24" s="261"/>
      <c r="G24" s="261"/>
      <c r="H24" s="261"/>
      <c r="I24" s="112">
        <v>19</v>
      </c>
      <c r="J24" s="110"/>
      <c r="K24" s="110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pc</cp:lastModifiedBy>
  <cp:lastPrinted>2011-05-04T18:08:20Z</cp:lastPrinted>
  <dcterms:created xsi:type="dcterms:W3CDTF">2008-10-17T11:51:54Z</dcterms:created>
  <dcterms:modified xsi:type="dcterms:W3CDTF">2011-05-05T11:31:10Z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